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gisportugal/Desktop/TSSLP/"/>
    </mc:Choice>
  </mc:AlternateContent>
  <xr:revisionPtr revIDLastSave="0" documentId="13_ncr:1_{211B9349-8F4C-F349-9D96-7A05F09132EA}" xr6:coauthVersionLast="47" xr6:coauthVersionMax="47" xr10:uidLastSave="{00000000-0000-0000-0000-000000000000}"/>
  <bookViews>
    <workbookView xWindow="1080" yWindow="500" windowWidth="27720" windowHeight="17500" xr2:uid="{555EE1FC-1FA3-4446-8425-581A556B6E3C}"/>
  </bookViews>
  <sheets>
    <sheet name="Simulateur frais assurance vi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B17" i="1"/>
  <c r="C25" i="1"/>
  <c r="D25" i="1"/>
  <c r="E25" i="1"/>
  <c r="F25" i="1"/>
  <c r="G25" i="1"/>
  <c r="H25" i="1"/>
  <c r="I25" i="1"/>
  <c r="J25" i="1"/>
  <c r="K25" i="1"/>
  <c r="L25" i="1"/>
  <c r="M25" i="1"/>
  <c r="B25" i="1"/>
  <c r="C23" i="1"/>
  <c r="D23" i="1"/>
  <c r="E23" i="1"/>
  <c r="F23" i="1"/>
  <c r="G23" i="1"/>
  <c r="H23" i="1"/>
  <c r="I23" i="1"/>
  <c r="J23" i="1"/>
  <c r="K23" i="1"/>
  <c r="L23" i="1"/>
  <c r="M23" i="1"/>
  <c r="C24" i="1"/>
  <c r="D24" i="1"/>
  <c r="E24" i="1"/>
  <c r="F24" i="1"/>
  <c r="G24" i="1"/>
  <c r="H24" i="1"/>
  <c r="I24" i="1"/>
  <c r="J24" i="1"/>
  <c r="K24" i="1"/>
  <c r="L24" i="1"/>
  <c r="M24" i="1"/>
  <c r="B24" i="1"/>
  <c r="B23" i="1"/>
  <c r="C22" i="1"/>
  <c r="D22" i="1"/>
  <c r="E22" i="1"/>
  <c r="F22" i="1"/>
  <c r="G22" i="1"/>
  <c r="H22" i="1"/>
  <c r="I22" i="1"/>
  <c r="J22" i="1"/>
  <c r="K22" i="1"/>
  <c r="L22" i="1"/>
  <c r="M22" i="1"/>
  <c r="B22" i="1"/>
  <c r="B4" i="1"/>
  <c r="B21" i="1" s="1"/>
  <c r="C20" i="1"/>
  <c r="D20" i="1"/>
  <c r="E20" i="1"/>
  <c r="F20" i="1"/>
  <c r="G20" i="1"/>
  <c r="H20" i="1"/>
  <c r="I20" i="1"/>
  <c r="J20" i="1"/>
  <c r="K20" i="1"/>
  <c r="L20" i="1"/>
  <c r="M20" i="1"/>
  <c r="B20" i="1"/>
  <c r="B31" i="1" l="1"/>
  <c r="B26" i="1"/>
  <c r="B32" i="1"/>
  <c r="B33" i="1" s="1"/>
  <c r="B28" i="1" l="1"/>
  <c r="C21" i="1" s="1"/>
  <c r="B27" i="1"/>
  <c r="C32" i="1" l="1"/>
  <c r="C26" i="1"/>
  <c r="C27" i="1" s="1"/>
  <c r="C31" i="1"/>
  <c r="C33" i="1" s="1"/>
  <c r="C28" i="1" l="1"/>
  <c r="D21" i="1" s="1"/>
  <c r="D31" i="1" l="1"/>
  <c r="D26" i="1"/>
  <c r="D32" i="1"/>
  <c r="D28" i="1" l="1"/>
  <c r="E21" i="1" s="1"/>
  <c r="D27" i="1"/>
  <c r="D33" i="1"/>
  <c r="E31" i="1" l="1"/>
  <c r="E26" i="1"/>
  <c r="E27" i="1" s="1"/>
  <c r="E32" i="1"/>
  <c r="E28" i="1"/>
  <c r="F21" i="1" s="1"/>
  <c r="F31" i="1" l="1"/>
  <c r="F26" i="1"/>
  <c r="F27" i="1" s="1"/>
  <c r="F32" i="1"/>
  <c r="F28" i="1"/>
  <c r="G21" i="1" s="1"/>
  <c r="E33" i="1"/>
  <c r="G32" i="1" l="1"/>
  <c r="G31" i="1"/>
  <c r="G33" i="1" s="1"/>
  <c r="G26" i="1"/>
  <c r="G27" i="1" s="1"/>
  <c r="G28" i="1"/>
  <c r="H21" i="1" s="1"/>
  <c r="F33" i="1"/>
  <c r="H31" i="1" l="1"/>
  <c r="H26" i="1"/>
  <c r="H27" i="1" s="1"/>
  <c r="H32" i="1"/>
  <c r="H28" i="1" l="1"/>
  <c r="I21" i="1" s="1"/>
  <c r="I26" i="1"/>
  <c r="I27" i="1" s="1"/>
  <c r="I31" i="1"/>
  <c r="I32" i="1"/>
  <c r="I28" i="1"/>
  <c r="J21" i="1" s="1"/>
  <c r="H33" i="1"/>
  <c r="J26" i="1" l="1"/>
  <c r="J27" i="1" s="1"/>
  <c r="J31" i="1"/>
  <c r="J32" i="1"/>
  <c r="J28" i="1"/>
  <c r="K21" i="1" s="1"/>
  <c r="I33" i="1"/>
  <c r="K31" i="1" l="1"/>
  <c r="K32" i="1"/>
  <c r="K26" i="1"/>
  <c r="K27" i="1" s="1"/>
  <c r="J33" i="1"/>
  <c r="K28" i="1" l="1"/>
  <c r="L21" i="1" s="1"/>
  <c r="K33" i="1"/>
  <c r="L31" i="1" l="1"/>
  <c r="L32" i="1"/>
  <c r="L26" i="1"/>
  <c r="L27" i="1" s="1"/>
  <c r="L28" i="1" l="1"/>
  <c r="M21" i="1" s="1"/>
  <c r="L33" i="1"/>
  <c r="M31" i="1" l="1"/>
  <c r="M32" i="1"/>
  <c r="M26" i="1"/>
  <c r="M27" i="1" s="1"/>
  <c r="M28" i="1"/>
  <c r="M33" i="1" l="1"/>
  <c r="B16" i="1" s="1"/>
</calcChain>
</file>

<file path=xl/sharedStrings.xml><?xml version="1.0" encoding="utf-8"?>
<sst xmlns="http://schemas.openxmlformats.org/spreadsheetml/2006/main" count="23" uniqueCount="23">
  <si>
    <t>Versement initial</t>
  </si>
  <si>
    <t>Frais d'entrée</t>
  </si>
  <si>
    <t>Frais de gestion UC</t>
  </si>
  <si>
    <t>Frais de gestion fonds en €</t>
  </si>
  <si>
    <t>Epargne en début d'année</t>
  </si>
  <si>
    <t>Quote part fonds euros</t>
  </si>
  <si>
    <t>Frais de gestion OPCVM</t>
  </si>
  <si>
    <t>Montant des frais sur versements</t>
  </si>
  <si>
    <t>Performance nette annuelle UC</t>
  </si>
  <si>
    <t>Performance nette annuelle fonds euros</t>
  </si>
  <si>
    <t>Quote part fonds en euros</t>
  </si>
  <si>
    <t>Performance en montant du contrat sur l'année</t>
  </si>
  <si>
    <t>Performance nette sur l'année UC</t>
  </si>
  <si>
    <t>Performance nette sur l'année fonds euros</t>
  </si>
  <si>
    <t>Montant de frais de gestion OPCVM sur l'année</t>
  </si>
  <si>
    <t>Montant de frais de gestion administratif sur l'année</t>
  </si>
  <si>
    <t>Frais de gestion OPCVM de l'année</t>
  </si>
  <si>
    <t>Epargne constituée fin d'année</t>
  </si>
  <si>
    <t>Performance du contrat sur l'année (%)</t>
  </si>
  <si>
    <t>Total des frais payés sur la période</t>
  </si>
  <si>
    <t>Total des frais de gestion payés sur l'année</t>
  </si>
  <si>
    <t xml:space="preserve">soit </t>
  </si>
  <si>
    <t>du montant du versement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</si>
</sst>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64" fontId="3" fillId="2" borderId="0" xfId="0" applyNumberFormat="1" applyFont="1" applyFill="1"/>
    <xf numFmtId="10" fontId="3" fillId="2" borderId="0" xfId="0" applyNumberFormat="1" applyFont="1" applyFill="1"/>
    <xf numFmtId="164" fontId="1" fillId="2" borderId="0" xfId="0" applyNumberFormat="1" applyFont="1" applyFill="1"/>
    <xf numFmtId="10" fontId="1" fillId="2" borderId="0" xfId="0" applyNumberFormat="1" applyFon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82AB2-D0A5-A042-9EAD-FD405F1222DE}">
  <dimension ref="A1:M36"/>
  <sheetViews>
    <sheetView tabSelected="1" workbookViewId="0">
      <selection activeCell="A36" sqref="A36:M36"/>
    </sheetView>
  </sheetViews>
  <sheetFormatPr baseColWidth="10" defaultRowHeight="16" x14ac:dyDescent="0.2"/>
  <cols>
    <col min="1" max="1" width="47.33203125" customWidth="1"/>
    <col min="2" max="2" width="13.83203125" customWidth="1"/>
  </cols>
  <sheetData>
    <row r="1" spans="1:8" x14ac:dyDescent="0.2">
      <c r="A1" t="s">
        <v>0</v>
      </c>
      <c r="B1" s="4">
        <v>10000</v>
      </c>
    </row>
    <row r="3" spans="1:8" x14ac:dyDescent="0.2">
      <c r="A3" t="s">
        <v>1</v>
      </c>
      <c r="B3" s="3">
        <v>0.02</v>
      </c>
    </row>
    <row r="4" spans="1:8" x14ac:dyDescent="0.2">
      <c r="A4" t="s">
        <v>7</v>
      </c>
      <c r="B4" s="8">
        <f>B1*B3</f>
        <v>200</v>
      </c>
    </row>
    <row r="6" spans="1:8" x14ac:dyDescent="0.2">
      <c r="A6" t="s">
        <v>2</v>
      </c>
      <c r="B6" s="3">
        <v>0.01</v>
      </c>
    </row>
    <row r="7" spans="1:8" x14ac:dyDescent="0.2">
      <c r="A7" t="s">
        <v>3</v>
      </c>
      <c r="B7" s="5">
        <v>8.0000000000000002E-3</v>
      </c>
    </row>
    <row r="8" spans="1:8" x14ac:dyDescent="0.2">
      <c r="B8" s="5"/>
      <c r="G8" s="3"/>
      <c r="H8" s="3"/>
    </row>
    <row r="9" spans="1:8" x14ac:dyDescent="0.2">
      <c r="A9" t="s">
        <v>6</v>
      </c>
      <c r="B9" s="5">
        <v>1.7999999999999999E-2</v>
      </c>
    </row>
    <row r="10" spans="1:8" x14ac:dyDescent="0.2">
      <c r="B10" s="5"/>
    </row>
    <row r="11" spans="1:8" x14ac:dyDescent="0.2">
      <c r="A11" t="s">
        <v>5</v>
      </c>
      <c r="B11" s="5">
        <v>0.8</v>
      </c>
    </row>
    <row r="12" spans="1:8" x14ac:dyDescent="0.2">
      <c r="B12" s="5"/>
    </row>
    <row r="13" spans="1:8" x14ac:dyDescent="0.2">
      <c r="A13" t="s">
        <v>8</v>
      </c>
      <c r="B13" s="5">
        <v>0.04</v>
      </c>
    </row>
    <row r="14" spans="1:8" x14ac:dyDescent="0.2">
      <c r="A14" t="s">
        <v>9</v>
      </c>
      <c r="B14" s="5">
        <v>0.02</v>
      </c>
    </row>
    <row r="15" spans="1:8" x14ac:dyDescent="0.2">
      <c r="B15" s="5"/>
    </row>
    <row r="16" spans="1:8" x14ac:dyDescent="0.2">
      <c r="A16" t="s">
        <v>19</v>
      </c>
      <c r="B16" s="8">
        <f>B4+SUM(B33:M33)</f>
        <v>1831.7426533957412</v>
      </c>
    </row>
    <row r="17" spans="1:13" x14ac:dyDescent="0.2">
      <c r="A17" s="1" t="s">
        <v>21</v>
      </c>
      <c r="B17" s="9">
        <f>B16/B1</f>
        <v>0.18317426533957412</v>
      </c>
      <c r="C17" t="s">
        <v>22</v>
      </c>
    </row>
    <row r="19" spans="1:13" x14ac:dyDescent="0.2">
      <c r="B19" s="2">
        <v>1</v>
      </c>
      <c r="C19" s="2">
        <v>2</v>
      </c>
      <c r="D19" s="2">
        <v>3</v>
      </c>
      <c r="E19" s="2">
        <v>4</v>
      </c>
      <c r="F19" s="2">
        <v>5</v>
      </c>
      <c r="G19" s="2">
        <v>6</v>
      </c>
      <c r="H19" s="2">
        <v>7</v>
      </c>
      <c r="I19" s="2">
        <v>8</v>
      </c>
      <c r="J19" s="2">
        <v>9</v>
      </c>
      <c r="K19" s="2">
        <v>10</v>
      </c>
      <c r="L19" s="2">
        <v>11</v>
      </c>
      <c r="M19" s="2">
        <v>12</v>
      </c>
    </row>
    <row r="20" spans="1:13" x14ac:dyDescent="0.2">
      <c r="B20" s="1" t="str">
        <f>"Année "&amp;B19</f>
        <v>Année 1</v>
      </c>
      <c r="C20" s="1" t="str">
        <f t="shared" ref="C20:M20" si="0">"Année "&amp;C19</f>
        <v>Année 2</v>
      </c>
      <c r="D20" s="1" t="str">
        <f t="shared" si="0"/>
        <v>Année 3</v>
      </c>
      <c r="E20" s="1" t="str">
        <f t="shared" si="0"/>
        <v>Année 4</v>
      </c>
      <c r="F20" s="1" t="str">
        <f t="shared" si="0"/>
        <v>Année 5</v>
      </c>
      <c r="G20" s="1" t="str">
        <f t="shared" si="0"/>
        <v>Année 6</v>
      </c>
      <c r="H20" s="1" t="str">
        <f t="shared" si="0"/>
        <v>Année 7</v>
      </c>
      <c r="I20" s="1" t="str">
        <f t="shared" si="0"/>
        <v>Année 8</v>
      </c>
      <c r="J20" s="1" t="str">
        <f t="shared" si="0"/>
        <v>Année 9</v>
      </c>
      <c r="K20" s="1" t="str">
        <f t="shared" si="0"/>
        <v>Année 10</v>
      </c>
      <c r="L20" s="1" t="str">
        <f t="shared" si="0"/>
        <v>Année 11</v>
      </c>
      <c r="M20" s="1" t="str">
        <f t="shared" si="0"/>
        <v>Année 12</v>
      </c>
    </row>
    <row r="21" spans="1:13" x14ac:dyDescent="0.2">
      <c r="A21" t="s">
        <v>4</v>
      </c>
      <c r="B21" s="6">
        <f>B1-B4</f>
        <v>9800</v>
      </c>
      <c r="C21" s="6">
        <f>B28</f>
        <v>10035.200000000001</v>
      </c>
      <c r="D21" s="6">
        <f t="shared" ref="D21:M21" si="1">C28</f>
        <v>10276.044800000001</v>
      </c>
      <c r="E21" s="6">
        <f t="shared" si="1"/>
        <v>10522.669875200001</v>
      </c>
      <c r="F21" s="6">
        <f t="shared" si="1"/>
        <v>10775.213952204802</v>
      </c>
      <c r="G21" s="6">
        <f t="shared" si="1"/>
        <v>11033.819087057716</v>
      </c>
      <c r="H21" s="6">
        <f t="shared" si="1"/>
        <v>11298.630745147102</v>
      </c>
      <c r="I21" s="6">
        <f t="shared" si="1"/>
        <v>11569.797883030633</v>
      </c>
      <c r="J21" s="6">
        <f t="shared" si="1"/>
        <v>11847.473032223368</v>
      </c>
      <c r="K21" s="6">
        <f t="shared" si="1"/>
        <v>12131.812384996729</v>
      </c>
      <c r="L21" s="6">
        <f t="shared" si="1"/>
        <v>12422.975882236649</v>
      </c>
      <c r="M21" s="6">
        <f t="shared" si="1"/>
        <v>12721.127303410329</v>
      </c>
    </row>
    <row r="22" spans="1:13" x14ac:dyDescent="0.2">
      <c r="A22" t="s">
        <v>10</v>
      </c>
      <c r="B22" s="5">
        <f>$B$11</f>
        <v>0.8</v>
      </c>
      <c r="C22" s="5">
        <f t="shared" ref="C22:M22" si="2">$B$11</f>
        <v>0.8</v>
      </c>
      <c r="D22" s="5">
        <f t="shared" si="2"/>
        <v>0.8</v>
      </c>
      <c r="E22" s="5">
        <f t="shared" si="2"/>
        <v>0.8</v>
      </c>
      <c r="F22" s="5">
        <f t="shared" si="2"/>
        <v>0.8</v>
      </c>
      <c r="G22" s="5">
        <f t="shared" si="2"/>
        <v>0.8</v>
      </c>
      <c r="H22" s="5">
        <f t="shared" si="2"/>
        <v>0.8</v>
      </c>
      <c r="I22" s="5">
        <f t="shared" si="2"/>
        <v>0.8</v>
      </c>
      <c r="J22" s="5">
        <f t="shared" si="2"/>
        <v>0.8</v>
      </c>
      <c r="K22" s="5">
        <f t="shared" si="2"/>
        <v>0.8</v>
      </c>
      <c r="L22" s="5">
        <f t="shared" si="2"/>
        <v>0.8</v>
      </c>
      <c r="M22" s="5">
        <f t="shared" si="2"/>
        <v>0.8</v>
      </c>
    </row>
    <row r="23" spans="1:13" s="5" customFormat="1" x14ac:dyDescent="0.2">
      <c r="A23" s="5" t="s">
        <v>12</v>
      </c>
      <c r="B23" s="5">
        <f>$B$13</f>
        <v>0.04</v>
      </c>
      <c r="C23" s="5">
        <f t="shared" ref="C23:M23" si="3">$B$13</f>
        <v>0.04</v>
      </c>
      <c r="D23" s="5">
        <f t="shared" si="3"/>
        <v>0.04</v>
      </c>
      <c r="E23" s="5">
        <f t="shared" si="3"/>
        <v>0.04</v>
      </c>
      <c r="F23" s="5">
        <f t="shared" si="3"/>
        <v>0.04</v>
      </c>
      <c r="G23" s="5">
        <f t="shared" si="3"/>
        <v>0.04</v>
      </c>
      <c r="H23" s="5">
        <f t="shared" si="3"/>
        <v>0.04</v>
      </c>
      <c r="I23" s="5">
        <f t="shared" si="3"/>
        <v>0.04</v>
      </c>
      <c r="J23" s="5">
        <f t="shared" si="3"/>
        <v>0.04</v>
      </c>
      <c r="K23" s="5">
        <f t="shared" si="3"/>
        <v>0.04</v>
      </c>
      <c r="L23" s="5">
        <f t="shared" si="3"/>
        <v>0.04</v>
      </c>
      <c r="M23" s="5">
        <f t="shared" si="3"/>
        <v>0.04</v>
      </c>
    </row>
    <row r="24" spans="1:13" s="5" customFormat="1" x14ac:dyDescent="0.2">
      <c r="A24" s="5" t="s">
        <v>13</v>
      </c>
      <c r="B24" s="5">
        <f>$B$14</f>
        <v>0.02</v>
      </c>
      <c r="C24" s="5">
        <f t="shared" ref="C24:M24" si="4">$B$14</f>
        <v>0.02</v>
      </c>
      <c r="D24" s="5">
        <f t="shared" si="4"/>
        <v>0.02</v>
      </c>
      <c r="E24" s="5">
        <f t="shared" si="4"/>
        <v>0.02</v>
      </c>
      <c r="F24" s="5">
        <f t="shared" si="4"/>
        <v>0.02</v>
      </c>
      <c r="G24" s="5">
        <f t="shared" si="4"/>
        <v>0.02</v>
      </c>
      <c r="H24" s="5">
        <f t="shared" si="4"/>
        <v>0.02</v>
      </c>
      <c r="I24" s="5">
        <f t="shared" si="4"/>
        <v>0.02</v>
      </c>
      <c r="J24" s="5">
        <f t="shared" si="4"/>
        <v>0.02</v>
      </c>
      <c r="K24" s="5">
        <f t="shared" si="4"/>
        <v>0.02</v>
      </c>
      <c r="L24" s="5">
        <f t="shared" si="4"/>
        <v>0.02</v>
      </c>
      <c r="M24" s="5">
        <f t="shared" si="4"/>
        <v>0.02</v>
      </c>
    </row>
    <row r="25" spans="1:13" s="5" customFormat="1" x14ac:dyDescent="0.2">
      <c r="A25" s="5" t="s">
        <v>16</v>
      </c>
      <c r="B25" s="5">
        <f>$B$9</f>
        <v>1.7999999999999999E-2</v>
      </c>
      <c r="C25" s="5">
        <f t="shared" ref="C25:M25" si="5">$B$9</f>
        <v>1.7999999999999999E-2</v>
      </c>
      <c r="D25" s="5">
        <f t="shared" si="5"/>
        <v>1.7999999999999999E-2</v>
      </c>
      <c r="E25" s="5">
        <f t="shared" si="5"/>
        <v>1.7999999999999999E-2</v>
      </c>
      <c r="F25" s="5">
        <f t="shared" si="5"/>
        <v>1.7999999999999999E-2</v>
      </c>
      <c r="G25" s="5">
        <f t="shared" si="5"/>
        <v>1.7999999999999999E-2</v>
      </c>
      <c r="H25" s="5">
        <f t="shared" si="5"/>
        <v>1.7999999999999999E-2</v>
      </c>
      <c r="I25" s="5">
        <f t="shared" si="5"/>
        <v>1.7999999999999999E-2</v>
      </c>
      <c r="J25" s="5">
        <f t="shared" si="5"/>
        <v>1.7999999999999999E-2</v>
      </c>
      <c r="K25" s="5">
        <f t="shared" si="5"/>
        <v>1.7999999999999999E-2</v>
      </c>
      <c r="L25" s="5">
        <f t="shared" si="5"/>
        <v>1.7999999999999999E-2</v>
      </c>
      <c r="M25" s="5">
        <f t="shared" si="5"/>
        <v>1.7999999999999999E-2</v>
      </c>
    </row>
    <row r="26" spans="1:13" x14ac:dyDescent="0.2">
      <c r="A26" t="s">
        <v>11</v>
      </c>
      <c r="B26" s="6">
        <f>B21*(B22*B24+(1-B22)*B23)</f>
        <v>235.20000000000002</v>
      </c>
      <c r="C26" s="6">
        <f t="shared" ref="C26:M26" si="6">C21*(C22*C24+(1-C22)*C23)</f>
        <v>240.84480000000002</v>
      </c>
      <c r="D26" s="6">
        <f t="shared" si="6"/>
        <v>246.62507520000005</v>
      </c>
      <c r="E26" s="6">
        <f t="shared" si="6"/>
        <v>252.54407700480004</v>
      </c>
      <c r="F26" s="6">
        <f t="shared" si="6"/>
        <v>258.60513485291523</v>
      </c>
      <c r="G26" s="6">
        <f t="shared" si="6"/>
        <v>264.81165808938522</v>
      </c>
      <c r="H26" s="6">
        <f t="shared" si="6"/>
        <v>271.16713788353047</v>
      </c>
      <c r="I26" s="6">
        <f t="shared" si="6"/>
        <v>277.6751491927352</v>
      </c>
      <c r="J26" s="6">
        <f t="shared" si="6"/>
        <v>284.33935277336082</v>
      </c>
      <c r="K26" s="6">
        <f t="shared" si="6"/>
        <v>291.16349723992147</v>
      </c>
      <c r="L26" s="6">
        <f t="shared" si="6"/>
        <v>298.15142117367958</v>
      </c>
      <c r="M26" s="6">
        <f t="shared" si="6"/>
        <v>305.30705528184791</v>
      </c>
    </row>
    <row r="27" spans="1:13" s="5" customFormat="1" x14ac:dyDescent="0.2">
      <c r="A27" s="5" t="s">
        <v>18</v>
      </c>
      <c r="B27" s="7">
        <f>B26/B21</f>
        <v>2.4E-2</v>
      </c>
      <c r="C27" s="7">
        <f t="shared" ref="C27:M27" si="7">C26/C21</f>
        <v>2.4E-2</v>
      </c>
      <c r="D27" s="7">
        <f t="shared" si="7"/>
        <v>2.4E-2</v>
      </c>
      <c r="E27" s="7">
        <f t="shared" si="7"/>
        <v>2.4E-2</v>
      </c>
      <c r="F27" s="7">
        <f t="shared" si="7"/>
        <v>2.3999999999999997E-2</v>
      </c>
      <c r="G27" s="7">
        <f t="shared" si="7"/>
        <v>2.4000000000000004E-2</v>
      </c>
      <c r="H27" s="7">
        <f t="shared" si="7"/>
        <v>2.4E-2</v>
      </c>
      <c r="I27" s="7">
        <f t="shared" si="7"/>
        <v>2.4E-2</v>
      </c>
      <c r="J27" s="7">
        <f t="shared" si="7"/>
        <v>2.3999999999999997E-2</v>
      </c>
      <c r="K27" s="7">
        <f t="shared" si="7"/>
        <v>2.3999999999999997E-2</v>
      </c>
      <c r="L27" s="7">
        <f t="shared" si="7"/>
        <v>2.4E-2</v>
      </c>
      <c r="M27" s="7">
        <f t="shared" si="7"/>
        <v>2.4E-2</v>
      </c>
    </row>
    <row r="28" spans="1:13" x14ac:dyDescent="0.2">
      <c r="A28" s="5" t="s">
        <v>17</v>
      </c>
      <c r="B28" s="8">
        <f>B21+B26</f>
        <v>10035.200000000001</v>
      </c>
      <c r="C28" s="8">
        <f t="shared" ref="C28:M28" si="8">C21+C26</f>
        <v>10276.044800000001</v>
      </c>
      <c r="D28" s="8">
        <f t="shared" si="8"/>
        <v>10522.669875200001</v>
      </c>
      <c r="E28" s="8">
        <f t="shared" si="8"/>
        <v>10775.213952204802</v>
      </c>
      <c r="F28" s="8">
        <f t="shared" si="8"/>
        <v>11033.819087057716</v>
      </c>
      <c r="G28" s="8">
        <f t="shared" si="8"/>
        <v>11298.630745147102</v>
      </c>
      <c r="H28" s="8">
        <f t="shared" si="8"/>
        <v>11569.797883030633</v>
      </c>
      <c r="I28" s="8">
        <f t="shared" si="8"/>
        <v>11847.473032223368</v>
      </c>
      <c r="J28" s="8">
        <f t="shared" si="8"/>
        <v>12131.812384996729</v>
      </c>
      <c r="K28" s="8">
        <f t="shared" si="8"/>
        <v>12422.975882236649</v>
      </c>
      <c r="L28" s="8">
        <f t="shared" si="8"/>
        <v>12721.127303410329</v>
      </c>
      <c r="M28" s="8">
        <f t="shared" si="8"/>
        <v>13026.434358692177</v>
      </c>
    </row>
    <row r="29" spans="1:13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">
      <c r="A31" t="s">
        <v>15</v>
      </c>
      <c r="B31" s="6">
        <f>(B21*(1-B22)/(1-$B$6)-B21*(1-B22))+(B21*B22/(1-$B$7)-B21*B22)</f>
        <v>83.023786249592604</v>
      </c>
      <c r="C31" s="6">
        <f t="shared" ref="C31:M31" si="9">(C21*(1-C22)/(1-$B$6)-C21*(1-C22))+(C21*C22/(1-$B$7)-C21*C22)</f>
        <v>85.016357119583063</v>
      </c>
      <c r="D31" s="6">
        <f t="shared" si="9"/>
        <v>87.056749690452307</v>
      </c>
      <c r="E31" s="6">
        <f t="shared" si="9"/>
        <v>89.146111683024628</v>
      </c>
      <c r="F31" s="6">
        <f t="shared" si="9"/>
        <v>91.285618363416233</v>
      </c>
      <c r="G31" s="6">
        <f t="shared" si="9"/>
        <v>93.476473204138983</v>
      </c>
      <c r="H31" s="6">
        <f t="shared" si="9"/>
        <v>95.719908561038665</v>
      </c>
      <c r="I31" s="6">
        <f t="shared" si="9"/>
        <v>98.017186366502301</v>
      </c>
      <c r="J31" s="6">
        <f t="shared" si="9"/>
        <v>100.36959883929831</v>
      </c>
      <c r="K31" s="6">
        <f t="shared" si="9"/>
        <v>102.77846921144192</v>
      </c>
      <c r="L31" s="6">
        <f t="shared" si="9"/>
        <v>105.24515247251611</v>
      </c>
      <c r="M31" s="6">
        <f t="shared" si="9"/>
        <v>107.77103613185682</v>
      </c>
    </row>
    <row r="32" spans="1:13" x14ac:dyDescent="0.2">
      <c r="A32" t="s">
        <v>14</v>
      </c>
      <c r="B32" s="6">
        <f>B21*(1-B22)/(1-B25)-B21*(1-B22)</f>
        <v>35.926680244399222</v>
      </c>
      <c r="C32" s="6">
        <f t="shared" ref="C32:M32" si="10">C21*(1-C22)/(1-C25)-C21*(1-C22)</f>
        <v>36.788920570264736</v>
      </c>
      <c r="D32" s="6">
        <f t="shared" si="10"/>
        <v>37.671854663951308</v>
      </c>
      <c r="E32" s="6">
        <f t="shared" si="10"/>
        <v>38.575979175886005</v>
      </c>
      <c r="F32" s="6">
        <f t="shared" si="10"/>
        <v>39.501802676107218</v>
      </c>
      <c r="G32" s="6">
        <f t="shared" si="10"/>
        <v>40.449845940333944</v>
      </c>
      <c r="H32" s="6">
        <f t="shared" si="10"/>
        <v>41.420642242901977</v>
      </c>
      <c r="I32" s="6">
        <f t="shared" si="10"/>
        <v>42.414737656731631</v>
      </c>
      <c r="J32" s="6">
        <f t="shared" si="10"/>
        <v>43.432691360493209</v>
      </c>
      <c r="K32" s="6">
        <f t="shared" si="10"/>
        <v>44.475075953144824</v>
      </c>
      <c r="L32" s="6">
        <f t="shared" si="10"/>
        <v>45.542477776020405</v>
      </c>
      <c r="M32" s="6">
        <f t="shared" si="10"/>
        <v>46.63549724264476</v>
      </c>
    </row>
    <row r="33" spans="1:13" x14ac:dyDescent="0.2">
      <c r="A33" t="s">
        <v>20</v>
      </c>
      <c r="B33" s="8">
        <f>SUM(B31:B32)</f>
        <v>118.95046649399183</v>
      </c>
      <c r="C33" s="8">
        <f t="shared" ref="C33:M33" si="11">SUM(C31:C32)</f>
        <v>121.8052776898478</v>
      </c>
      <c r="D33" s="8">
        <f t="shared" si="11"/>
        <v>124.72860435440361</v>
      </c>
      <c r="E33" s="8">
        <f t="shared" si="11"/>
        <v>127.72209085891063</v>
      </c>
      <c r="F33" s="8">
        <f t="shared" si="11"/>
        <v>130.78742103952345</v>
      </c>
      <c r="G33" s="8">
        <f t="shared" si="11"/>
        <v>133.92631914447293</v>
      </c>
      <c r="H33" s="8">
        <f t="shared" si="11"/>
        <v>137.14055080394064</v>
      </c>
      <c r="I33" s="8">
        <f t="shared" si="11"/>
        <v>140.43192402323393</v>
      </c>
      <c r="J33" s="8">
        <f t="shared" si="11"/>
        <v>143.80229019979151</v>
      </c>
      <c r="K33" s="8">
        <f t="shared" si="11"/>
        <v>147.25354516458674</v>
      </c>
      <c r="L33" s="8">
        <f t="shared" si="11"/>
        <v>150.78763024853652</v>
      </c>
      <c r="M33" s="8">
        <f t="shared" si="11"/>
        <v>154.40653337450158</v>
      </c>
    </row>
    <row r="36" spans="1:13" x14ac:dyDescent="0.2">
      <c r="A36" s="10" t="str">
        <f>UPPER("Toutes les cellules en rouge sont issues de calcul. Il est préférable de ne pas y toucher. Les cellules blanches sont quant à elles entièrement paramétrables.")</f>
        <v>TOUTES LES CELLULES EN ROUGE SONT ISSUES DE CALCUL. IL EST PRÉFÉRABLE DE NE PAS Y TOUCHER. LES CELLULES BLANCHES SONT QUANT À ELLES ENTIÈREMENT PARAMÉTRABLES.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</sheetData>
  <mergeCells count="1">
    <mergeCell ref="A36:M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 frais assurance vie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PORTUGAL</dc:creator>
  <cp:lastModifiedBy>Régis PORTUGAL</cp:lastModifiedBy>
  <dcterms:created xsi:type="dcterms:W3CDTF">2023-10-17T08:59:46Z</dcterms:created>
  <dcterms:modified xsi:type="dcterms:W3CDTF">2023-10-17T12:31:08Z</dcterms:modified>
</cp:coreProperties>
</file>